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155" windowHeight="7995"/>
  </bookViews>
  <sheets>
    <sheet name="2016" sheetId="2" r:id="rId1"/>
    <sheet name="2015" sheetId="4" r:id="rId2"/>
  </sheets>
  <calcPr calcId="144525"/>
</workbook>
</file>

<file path=xl/calcChain.xml><?xml version="1.0" encoding="utf-8"?>
<calcChain xmlns="http://schemas.openxmlformats.org/spreadsheetml/2006/main">
  <c r="J29" i="4" l="1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E7" i="2" l="1"/>
  <c r="E6" i="2"/>
  <c r="E5" i="2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29" i="2"/>
  <c r="E28" i="2"/>
  <c r="E27" i="2"/>
  <c r="E26" i="2"/>
  <c r="E25" i="2"/>
  <c r="E24" i="2"/>
  <c r="E23" i="2"/>
  <c r="E22" i="2"/>
  <c r="E21" i="2"/>
  <c r="E20" i="2"/>
  <c r="E19" i="2"/>
  <c r="E18" i="2"/>
  <c r="E15" i="2"/>
  <c r="E14" i="2"/>
  <c r="E12" i="2"/>
  <c r="E11" i="2"/>
  <c r="E10" i="2"/>
  <c r="E9" i="2"/>
  <c r="E8" i="2"/>
  <c r="I29" i="2" l="1"/>
  <c r="I29" i="4"/>
  <c r="I28" i="2"/>
  <c r="I28" i="4"/>
  <c r="I27" i="2"/>
  <c r="I27" i="4"/>
  <c r="I26" i="2"/>
  <c r="I26" i="4"/>
  <c r="I25" i="2"/>
  <c r="I25" i="4"/>
  <c r="I24" i="2"/>
  <c r="I24" i="4"/>
  <c r="I23" i="2"/>
  <c r="I23" i="4"/>
  <c r="I22" i="4"/>
  <c r="I21" i="4"/>
  <c r="I20" i="4"/>
  <c r="I19" i="2"/>
  <c r="I20" i="2"/>
  <c r="I21" i="2"/>
  <c r="I22" i="2"/>
  <c r="I19" i="4"/>
  <c r="I18" i="2" l="1"/>
  <c r="I15" i="2"/>
  <c r="I14" i="2"/>
  <c r="I12" i="2"/>
  <c r="I11" i="2"/>
  <c r="I10" i="2"/>
  <c r="I9" i="2"/>
  <c r="I8" i="2"/>
  <c r="I7" i="2"/>
  <c r="I6" i="2"/>
  <c r="I5" i="2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H17" i="2" l="1"/>
  <c r="G17" i="2"/>
  <c r="F17" i="2"/>
  <c r="H16" i="2"/>
  <c r="G16" i="2"/>
  <c r="F16" i="2"/>
  <c r="D17" i="2"/>
  <c r="C17" i="2"/>
  <c r="B17" i="2"/>
  <c r="D16" i="2"/>
  <c r="C16" i="2"/>
  <c r="B16" i="2"/>
  <c r="H13" i="2"/>
  <c r="G13" i="2"/>
  <c r="F13" i="2"/>
  <c r="C13" i="2"/>
  <c r="D13" i="2"/>
  <c r="B13" i="2"/>
  <c r="E13" i="2" s="1"/>
  <c r="E17" i="2" l="1"/>
  <c r="E16" i="2"/>
  <c r="I13" i="2"/>
  <c r="I17" i="2"/>
  <c r="I16" i="2"/>
  <c r="B33" i="4"/>
  <c r="B32" i="4" l="1"/>
  <c r="B34" i="2"/>
  <c r="B33" i="2"/>
</calcChain>
</file>

<file path=xl/sharedStrings.xml><?xml version="1.0" encoding="utf-8"?>
<sst xmlns="http://schemas.openxmlformats.org/spreadsheetml/2006/main" count="98" uniqueCount="54">
  <si>
    <t>A</t>
  </si>
  <si>
    <t>B</t>
  </si>
  <si>
    <t>Valore della produzione</t>
  </si>
  <si>
    <t>Costi della produzione</t>
  </si>
  <si>
    <t>Svalutazione crediti</t>
  </si>
  <si>
    <t>Totale immobilizzazioni immateriali</t>
  </si>
  <si>
    <t>Totale immobilizzazioni materiali</t>
  </si>
  <si>
    <t>Totale rimanenze</t>
  </si>
  <si>
    <t>Attivo B) I</t>
  </si>
  <si>
    <t>Attivo B) II</t>
  </si>
  <si>
    <t>Attivo C) I</t>
  </si>
  <si>
    <t>Redditività dell'attivo</t>
  </si>
  <si>
    <t>Numeratore</t>
  </si>
  <si>
    <t>Denominatore</t>
  </si>
  <si>
    <t>Conto economico</t>
  </si>
  <si>
    <t>Stato patrimoniale</t>
  </si>
  <si>
    <t>Media redditività</t>
  </si>
  <si>
    <t>Media redditività (soli valori &lt;40% e &gt;-40%)</t>
  </si>
  <si>
    <t>In evidenza i valori outlier</t>
  </si>
  <si>
    <t>In evidenza i valori outlier (&gt;40% e &lt;-40%)</t>
  </si>
  <si>
    <t>B) 10d</t>
  </si>
  <si>
    <t>* Per questa impresa, in mancanza dei dati 2016, sono stati utilizzati i dati 2015</t>
  </si>
  <si>
    <t>Esercizio 2015</t>
  </si>
  <si>
    <t>Codice voce di bilancio</t>
  </si>
  <si>
    <t>Voce di bilancio</t>
  </si>
  <si>
    <t>Esercizio 2016</t>
  </si>
  <si>
    <t>Denominatore
B)I+B)II+C)I</t>
  </si>
  <si>
    <t>Numeratore
A-B+B)10d</t>
  </si>
  <si>
    <t>IMPRESA locale  N. 01</t>
  </si>
  <si>
    <t>IMPRESA locale  N. 02</t>
  </si>
  <si>
    <t>IMPRESA locale  N. 03</t>
  </si>
  <si>
    <t>IMPRESA locale  N. 04</t>
  </si>
  <si>
    <t>IMPRESA locale  N. 05</t>
  </si>
  <si>
    <t>IMPRESA locale  N. 06</t>
  </si>
  <si>
    <t>IMPRESA locale  N. 07</t>
  </si>
  <si>
    <t>IMPRESA locale  N. 08</t>
  </si>
  <si>
    <t>IMPRESA locale  N. 09</t>
  </si>
  <si>
    <t>IMPRESA locale  N. 10</t>
  </si>
  <si>
    <t>IMPRESA locale  N. 11</t>
  </si>
  <si>
    <t>IMPRESA locale  N. 12</t>
  </si>
  <si>
    <t>IMPRESA locale  N. 13</t>
  </si>
  <si>
    <t>IMPRESA locale  N. 14</t>
  </si>
  <si>
    <t>IMPRESA locale  N. 15</t>
  </si>
  <si>
    <t>IMPRESA locale  N. 16</t>
  </si>
  <si>
    <t>IMPRESA locale  N. 17</t>
  </si>
  <si>
    <t>IMPRESA locale  N. 18</t>
  </si>
  <si>
    <t>IMPRESA locale  N. 19</t>
  </si>
  <si>
    <t>IMPRESA locale  N. 20</t>
  </si>
  <si>
    <t>IMPRESA locale  N. 21</t>
  </si>
  <si>
    <t>IMPRESA locale  N. 22</t>
  </si>
  <si>
    <t>IMPRESA locale  N. 23</t>
  </si>
  <si>
    <t>IMPRESA locale  N. 24</t>
  </si>
  <si>
    <t>IMPRESA locale  N. 25</t>
  </si>
  <si>
    <t>ALLEGATO A_8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</si>
</sst>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top" wrapText="1"/>
    </xf>
    <xf numFmtId="3" fontId="0" fillId="0" borderId="0" xfId="0" applyNumberFormat="1"/>
    <xf numFmtId="0" fontId="3" fillId="0" borderId="0" xfId="0" applyFont="1" applyBorder="1" applyAlignment="1">
      <alignment horizontal="center" vertical="top"/>
    </xf>
    <xf numFmtId="0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3" fontId="0" fillId="0" borderId="1" xfId="0" applyNumberFormat="1" applyBorder="1"/>
    <xf numFmtId="3" fontId="0" fillId="0" borderId="0" xfId="0" applyNumberFormat="1" applyBorder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2" xfId="0" applyBorder="1"/>
    <xf numFmtId="3" fontId="0" fillId="0" borderId="4" xfId="0" applyNumberFormat="1" applyBorder="1"/>
    <xf numFmtId="3" fontId="0" fillId="0" borderId="3" xfId="0" applyNumberFormat="1" applyBorder="1"/>
    <xf numFmtId="0" fontId="2" fillId="0" borderId="0" xfId="0" applyFont="1"/>
    <xf numFmtId="164" fontId="2" fillId="0" borderId="0" xfId="0" applyNumberFormat="1" applyFont="1"/>
    <xf numFmtId="0" fontId="2" fillId="0" borderId="0" xfId="0" applyFont="1" applyFill="1" applyBorder="1" applyAlignment="1">
      <alignment horizontal="center" vertical="top" wrapText="1"/>
    </xf>
    <xf numFmtId="164" fontId="2" fillId="0" borderId="3" xfId="1" applyNumberFormat="1" applyFont="1" applyBorder="1"/>
    <xf numFmtId="164" fontId="2" fillId="0" borderId="0" xfId="1" applyNumberFormat="1" applyFont="1" applyBorder="1"/>
    <xf numFmtId="0" fontId="5" fillId="0" borderId="0" xfId="0" applyFont="1"/>
    <xf numFmtId="0" fontId="5" fillId="0" borderId="2" xfId="0" applyFont="1" applyFill="1" applyBorder="1" applyAlignment="1">
      <alignment horizontal="center" vertical="top" wrapText="1"/>
    </xf>
    <xf numFmtId="3" fontId="5" fillId="0" borderId="5" xfId="0" applyNumberFormat="1" applyFont="1" applyBorder="1"/>
    <xf numFmtId="3" fontId="5" fillId="0" borderId="2" xfId="0" applyNumberFormat="1" applyFont="1" applyBorder="1"/>
    <xf numFmtId="164" fontId="0" fillId="0" borderId="0" xfId="0" applyNumberFormat="1"/>
    <xf numFmtId="3" fontId="5" fillId="0" borderId="0" xfId="0" applyNumberFormat="1" applyFont="1" applyBorder="1"/>
    <xf numFmtId="0" fontId="6" fillId="2" borderId="0" xfId="0" applyFont="1" applyFill="1" applyAlignment="1">
      <alignment vertical="center" wrapText="1"/>
    </xf>
    <xf numFmtId="164" fontId="6" fillId="2" borderId="0" xfId="1" applyNumberFormat="1" applyFont="1" applyFill="1" applyAlignment="1">
      <alignment vertical="center"/>
    </xf>
    <xf numFmtId="0" fontId="5" fillId="0" borderId="0" xfId="0" applyFont="1" applyAlignment="1">
      <alignment horizontal="right" vertical="top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Normale" xfId="0" builtinId="0"/>
    <cellStyle name="Percentual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zoomScale="60" zoomScaleNormal="80" workbookViewId="0">
      <pane xSplit="1" ySplit="4" topLeftCell="B5" activePane="bottomRight" state="frozen"/>
      <selection activeCell="B18" sqref="B18"/>
      <selection pane="topRight" activeCell="B18" sqref="B18"/>
      <selection pane="bottomLeft" activeCell="B18" sqref="B18"/>
      <selection pane="bottomRight" activeCell="T11" sqref="T11"/>
    </sheetView>
  </sheetViews>
  <sheetFormatPr defaultRowHeight="15" x14ac:dyDescent="0.25"/>
  <cols>
    <col min="1" max="1" width="51.5703125" customWidth="1"/>
    <col min="2" max="2" width="13.42578125" bestFit="1" customWidth="1"/>
    <col min="3" max="3" width="13.140625" customWidth="1"/>
    <col min="4" max="4" width="14.28515625" customWidth="1"/>
    <col min="5" max="5" width="12.7109375" bestFit="1" customWidth="1"/>
    <col min="6" max="7" width="18.140625" bestFit="1" customWidth="1"/>
    <col min="8" max="8" width="11.5703125" bestFit="1" customWidth="1"/>
    <col min="9" max="9" width="14.5703125" bestFit="1" customWidth="1"/>
    <col min="10" max="10" width="10.85546875" bestFit="1" customWidth="1"/>
  </cols>
  <sheetData>
    <row r="1" spans="1:10" x14ac:dyDescent="0.25">
      <c r="A1" s="5" t="s">
        <v>25</v>
      </c>
      <c r="I1" t="s">
        <v>53</v>
      </c>
    </row>
    <row r="2" spans="1:10" x14ac:dyDescent="0.25">
      <c r="B2" s="32" t="s">
        <v>14</v>
      </c>
      <c r="C2" s="33"/>
      <c r="D2" s="33"/>
      <c r="E2" s="34"/>
      <c r="F2" s="32" t="s">
        <v>15</v>
      </c>
      <c r="G2" s="33"/>
      <c r="H2" s="33"/>
      <c r="I2" s="34"/>
    </row>
    <row r="3" spans="1:10" ht="31.5" customHeight="1" x14ac:dyDescent="0.25">
      <c r="A3" s="30" t="s">
        <v>23</v>
      </c>
      <c r="B3" s="7" t="s">
        <v>0</v>
      </c>
      <c r="C3" s="4" t="s">
        <v>1</v>
      </c>
      <c r="D3" s="4" t="s">
        <v>20</v>
      </c>
      <c r="E3" s="8"/>
      <c r="F3" s="12" t="s">
        <v>8</v>
      </c>
      <c r="G3" s="13" t="s">
        <v>9</v>
      </c>
      <c r="H3" s="13" t="s">
        <v>10</v>
      </c>
      <c r="I3" s="14"/>
    </row>
    <row r="4" spans="1:10" ht="45" x14ac:dyDescent="0.25">
      <c r="A4" s="30" t="s">
        <v>24</v>
      </c>
      <c r="B4" s="9" t="s">
        <v>2</v>
      </c>
      <c r="C4" s="2" t="s">
        <v>3</v>
      </c>
      <c r="D4" s="2" t="s">
        <v>4</v>
      </c>
      <c r="E4" s="23" t="s">
        <v>27</v>
      </c>
      <c r="F4" s="9" t="s">
        <v>5</v>
      </c>
      <c r="G4" s="2" t="s">
        <v>6</v>
      </c>
      <c r="H4" s="2" t="s">
        <v>7</v>
      </c>
      <c r="I4" s="23" t="s">
        <v>26</v>
      </c>
      <c r="J4" s="19" t="s">
        <v>11</v>
      </c>
    </row>
    <row r="5" spans="1:10" x14ac:dyDescent="0.25">
      <c r="A5" s="31" t="s">
        <v>28</v>
      </c>
      <c r="B5" s="15">
        <v>-1548792</v>
      </c>
      <c r="C5" s="16">
        <v>-1571731</v>
      </c>
      <c r="D5" s="16">
        <v>0</v>
      </c>
      <c r="E5" s="24">
        <f t="shared" ref="E5:E7" si="0">B5-C5+D5</f>
        <v>22939</v>
      </c>
      <c r="F5" s="15">
        <v>0</v>
      </c>
      <c r="G5" s="16">
        <v>128575</v>
      </c>
      <c r="H5" s="16">
        <v>2180000</v>
      </c>
      <c r="I5" s="24">
        <f>F5+G5+H5</f>
        <v>2308575</v>
      </c>
      <c r="J5" s="20">
        <f>E5/I5</f>
        <v>9.9364326478455327E-3</v>
      </c>
    </row>
    <row r="6" spans="1:10" x14ac:dyDescent="0.25">
      <c r="A6" s="31" t="s">
        <v>29</v>
      </c>
      <c r="B6" s="10">
        <v>1570277</v>
      </c>
      <c r="C6" s="11">
        <v>1386861</v>
      </c>
      <c r="D6" s="11">
        <v>0</v>
      </c>
      <c r="E6" s="25">
        <f t="shared" si="0"/>
        <v>183416</v>
      </c>
      <c r="F6" s="10">
        <v>10863</v>
      </c>
      <c r="G6" s="11">
        <v>63240</v>
      </c>
      <c r="H6" s="11">
        <v>0</v>
      </c>
      <c r="I6" s="25">
        <f t="shared" ref="I6:I28" si="1">F6+G6+H6</f>
        <v>74103</v>
      </c>
      <c r="J6" s="21">
        <f t="shared" ref="J6:J29" si="2">E6/I6</f>
        <v>2.4751494541381591</v>
      </c>
    </row>
    <row r="7" spans="1:10" x14ac:dyDescent="0.25">
      <c r="A7" s="31" t="s">
        <v>30</v>
      </c>
      <c r="B7" s="10">
        <v>176601</v>
      </c>
      <c r="C7" s="11">
        <v>163106</v>
      </c>
      <c r="D7" s="11">
        <v>0</v>
      </c>
      <c r="E7" s="25">
        <f t="shared" si="0"/>
        <v>13495</v>
      </c>
      <c r="F7" s="10">
        <v>1372</v>
      </c>
      <c r="G7" s="11">
        <v>91681</v>
      </c>
      <c r="H7" s="11">
        <v>0</v>
      </c>
      <c r="I7" s="25">
        <f t="shared" si="1"/>
        <v>93053</v>
      </c>
      <c r="J7" s="21">
        <f t="shared" si="2"/>
        <v>0.14502487829516511</v>
      </c>
    </row>
    <row r="8" spans="1:10" x14ac:dyDescent="0.25">
      <c r="A8" s="31" t="s">
        <v>31</v>
      </c>
      <c r="B8" s="10">
        <v>425905</v>
      </c>
      <c r="C8" s="11">
        <v>312665</v>
      </c>
      <c r="D8" s="11">
        <v>0</v>
      </c>
      <c r="E8" s="25">
        <f>B8-C8+D8</f>
        <v>113240</v>
      </c>
      <c r="F8" s="10">
        <v>361390</v>
      </c>
      <c r="G8" s="11">
        <v>0</v>
      </c>
      <c r="H8" s="11">
        <v>223130</v>
      </c>
      <c r="I8" s="25">
        <f t="shared" si="1"/>
        <v>584520</v>
      </c>
      <c r="J8" s="21">
        <f t="shared" si="2"/>
        <v>0.19373160884144255</v>
      </c>
    </row>
    <row r="9" spans="1:10" x14ac:dyDescent="0.25">
      <c r="A9" s="31" t="s">
        <v>32</v>
      </c>
      <c r="B9" s="10">
        <v>324341</v>
      </c>
      <c r="C9" s="11">
        <v>318370</v>
      </c>
      <c r="D9" s="11">
        <v>0</v>
      </c>
      <c r="E9" s="25">
        <f t="shared" ref="E9:E29" si="3">B9-C9+D9</f>
        <v>5971</v>
      </c>
      <c r="F9" s="10">
        <v>0</v>
      </c>
      <c r="G9" s="11">
        <v>0</v>
      </c>
      <c r="H9" s="11">
        <v>37104</v>
      </c>
      <c r="I9" s="25">
        <f t="shared" si="1"/>
        <v>37104</v>
      </c>
      <c r="J9" s="21">
        <f t="shared" si="2"/>
        <v>0.16092604570935748</v>
      </c>
    </row>
    <row r="10" spans="1:10" x14ac:dyDescent="0.25">
      <c r="A10" s="31" t="s">
        <v>33</v>
      </c>
      <c r="B10" s="10">
        <v>377039</v>
      </c>
      <c r="C10" s="11">
        <v>354590</v>
      </c>
      <c r="D10" s="11">
        <v>0</v>
      </c>
      <c r="E10" s="25">
        <f t="shared" si="3"/>
        <v>22449</v>
      </c>
      <c r="F10" s="10">
        <v>5684</v>
      </c>
      <c r="G10" s="11">
        <v>19424</v>
      </c>
      <c r="H10" s="11">
        <v>0</v>
      </c>
      <c r="I10" s="25">
        <f t="shared" si="1"/>
        <v>25108</v>
      </c>
      <c r="J10" s="21">
        <f t="shared" si="2"/>
        <v>0.89409749880516165</v>
      </c>
    </row>
    <row r="11" spans="1:10" x14ac:dyDescent="0.25">
      <c r="A11" s="31" t="s">
        <v>34</v>
      </c>
      <c r="B11" s="10">
        <v>165975</v>
      </c>
      <c r="C11" s="11">
        <v>129644</v>
      </c>
      <c r="D11" s="11">
        <v>0</v>
      </c>
      <c r="E11" s="25">
        <f t="shared" si="3"/>
        <v>36331</v>
      </c>
      <c r="F11" s="10">
        <v>166409</v>
      </c>
      <c r="G11" s="11">
        <v>100000</v>
      </c>
      <c r="H11" s="11">
        <v>2798435</v>
      </c>
      <c r="I11" s="25">
        <f t="shared" si="1"/>
        <v>3064844</v>
      </c>
      <c r="J11" s="21">
        <f t="shared" si="2"/>
        <v>1.1854110682305527E-2</v>
      </c>
    </row>
    <row r="12" spans="1:10" x14ac:dyDescent="0.25">
      <c r="A12" s="31" t="s">
        <v>35</v>
      </c>
      <c r="B12" s="10">
        <v>2055812</v>
      </c>
      <c r="C12" s="11">
        <v>2041008</v>
      </c>
      <c r="D12" s="11">
        <v>0</v>
      </c>
      <c r="E12" s="25">
        <f t="shared" si="3"/>
        <v>14804</v>
      </c>
      <c r="F12" s="10">
        <v>11200</v>
      </c>
      <c r="G12" s="11">
        <v>10742</v>
      </c>
      <c r="H12" s="11">
        <v>185200</v>
      </c>
      <c r="I12" s="25">
        <f t="shared" si="1"/>
        <v>207142</v>
      </c>
      <c r="J12" s="21">
        <f t="shared" si="2"/>
        <v>7.1467881936063182E-2</v>
      </c>
    </row>
    <row r="13" spans="1:10" x14ac:dyDescent="0.25">
      <c r="A13" s="31" t="s">
        <v>36</v>
      </c>
      <c r="B13" s="10">
        <f>'2015'!B13</f>
        <v>430170</v>
      </c>
      <c r="C13" s="11">
        <f>'2015'!C13</f>
        <v>400114</v>
      </c>
      <c r="D13" s="11">
        <f>'2015'!D13</f>
        <v>0</v>
      </c>
      <c r="E13" s="25">
        <f t="shared" si="3"/>
        <v>30056</v>
      </c>
      <c r="F13" s="10">
        <f>'2015'!F13</f>
        <v>31122</v>
      </c>
      <c r="G13" s="11">
        <f>'2015'!G13</f>
        <v>110616</v>
      </c>
      <c r="H13" s="11">
        <f>'2015'!H13</f>
        <v>0</v>
      </c>
      <c r="I13" s="25">
        <f t="shared" si="1"/>
        <v>141738</v>
      </c>
      <c r="J13" s="21">
        <f t="shared" si="2"/>
        <v>0.21205322496437087</v>
      </c>
    </row>
    <row r="14" spans="1:10" x14ac:dyDescent="0.25">
      <c r="A14" s="31" t="s">
        <v>37</v>
      </c>
      <c r="B14" s="10">
        <v>2471284</v>
      </c>
      <c r="C14" s="11">
        <v>2240088</v>
      </c>
      <c r="D14" s="11">
        <v>0</v>
      </c>
      <c r="E14" s="25">
        <f t="shared" si="3"/>
        <v>231196</v>
      </c>
      <c r="F14" s="10">
        <v>41189</v>
      </c>
      <c r="G14" s="11">
        <v>99848</v>
      </c>
      <c r="H14" s="11">
        <v>255559</v>
      </c>
      <c r="I14" s="25">
        <f t="shared" si="1"/>
        <v>396596</v>
      </c>
      <c r="J14" s="21">
        <f t="shared" si="2"/>
        <v>0.58295091226336115</v>
      </c>
    </row>
    <row r="15" spans="1:10" x14ac:dyDescent="0.25">
      <c r="A15" s="31" t="s">
        <v>38</v>
      </c>
      <c r="B15" s="10">
        <v>209424</v>
      </c>
      <c r="C15" s="11">
        <v>194056</v>
      </c>
      <c r="D15" s="11">
        <v>0</v>
      </c>
      <c r="E15" s="25">
        <f t="shared" si="3"/>
        <v>15368</v>
      </c>
      <c r="F15" s="10">
        <v>34405</v>
      </c>
      <c r="G15" s="11">
        <v>77903</v>
      </c>
      <c r="H15" s="11">
        <v>0</v>
      </c>
      <c r="I15" s="25">
        <f t="shared" si="1"/>
        <v>112308</v>
      </c>
      <c r="J15" s="21">
        <f t="shared" si="2"/>
        <v>0.13683798126580476</v>
      </c>
    </row>
    <row r="16" spans="1:10" x14ac:dyDescent="0.25">
      <c r="A16" s="31" t="s">
        <v>39</v>
      </c>
      <c r="B16" s="10">
        <f>'2015'!B16</f>
        <v>187679</v>
      </c>
      <c r="C16" s="11">
        <f>'2015'!C16</f>
        <v>150420</v>
      </c>
      <c r="D16" s="11">
        <f>'2015'!D16</f>
        <v>0</v>
      </c>
      <c r="E16" s="25">
        <f t="shared" si="3"/>
        <v>37259</v>
      </c>
      <c r="F16" s="10">
        <f>'2015'!F16</f>
        <v>795</v>
      </c>
      <c r="G16" s="11">
        <f>'2015'!G16</f>
        <v>45990</v>
      </c>
      <c r="H16" s="11">
        <f>'2015'!H16</f>
        <v>0</v>
      </c>
      <c r="I16" s="25">
        <f t="shared" si="1"/>
        <v>46785</v>
      </c>
      <c r="J16" s="21">
        <f t="shared" si="2"/>
        <v>0.79638773111039862</v>
      </c>
    </row>
    <row r="17" spans="1:10" x14ac:dyDescent="0.25">
      <c r="A17" s="31" t="s">
        <v>40</v>
      </c>
      <c r="B17" s="10">
        <f>'2015'!B17</f>
        <v>115486</v>
      </c>
      <c r="C17" s="11">
        <f>'2015'!C17</f>
        <v>109832</v>
      </c>
      <c r="D17" s="11">
        <f>'2015'!D17</f>
        <v>0</v>
      </c>
      <c r="E17" s="25">
        <f t="shared" si="3"/>
        <v>5654</v>
      </c>
      <c r="F17" s="10">
        <f>'2015'!F17</f>
        <v>7187</v>
      </c>
      <c r="G17" s="11">
        <f>'2015'!G17</f>
        <v>11703</v>
      </c>
      <c r="H17" s="11">
        <f>'2015'!H17</f>
        <v>0</v>
      </c>
      <c r="I17" s="25">
        <f t="shared" si="1"/>
        <v>18890</v>
      </c>
      <c r="J17" s="21">
        <f t="shared" si="2"/>
        <v>0.2993118051879301</v>
      </c>
    </row>
    <row r="18" spans="1:10" x14ac:dyDescent="0.25">
      <c r="A18" s="31" t="s">
        <v>41</v>
      </c>
      <c r="B18" s="11">
        <v>3284381</v>
      </c>
      <c r="C18" s="11">
        <v>3105393</v>
      </c>
      <c r="D18" s="11">
        <v>0</v>
      </c>
      <c r="E18" s="25">
        <f t="shared" si="3"/>
        <v>178988</v>
      </c>
      <c r="F18" s="11">
        <v>26852</v>
      </c>
      <c r="G18" s="11">
        <v>755449</v>
      </c>
      <c r="H18" s="11">
        <v>4013154</v>
      </c>
      <c r="I18" s="25">
        <f t="shared" si="1"/>
        <v>4795455</v>
      </c>
      <c r="J18" s="21">
        <f t="shared" si="2"/>
        <v>3.7324508310473146E-2</v>
      </c>
    </row>
    <row r="19" spans="1:10" x14ac:dyDescent="0.25">
      <c r="A19" s="31" t="s">
        <v>42</v>
      </c>
      <c r="B19" s="11">
        <v>1456923</v>
      </c>
      <c r="C19" s="11">
        <v>1442074</v>
      </c>
      <c r="D19" s="11">
        <v>0</v>
      </c>
      <c r="E19" s="25">
        <f t="shared" si="3"/>
        <v>14849</v>
      </c>
      <c r="F19" s="11">
        <v>0</v>
      </c>
      <c r="G19" s="11">
        <v>15004</v>
      </c>
      <c r="H19" s="11">
        <v>1360891</v>
      </c>
      <c r="I19" s="25">
        <f t="shared" si="1"/>
        <v>1375895</v>
      </c>
      <c r="J19" s="21">
        <f t="shared" si="2"/>
        <v>1.0792247954967494E-2</v>
      </c>
    </row>
    <row r="20" spans="1:10" x14ac:dyDescent="0.25">
      <c r="A20" s="31" t="s">
        <v>43</v>
      </c>
      <c r="B20" s="11">
        <v>1029512</v>
      </c>
      <c r="C20" s="11">
        <v>885017</v>
      </c>
      <c r="D20" s="11">
        <v>0</v>
      </c>
      <c r="E20" s="25">
        <f t="shared" si="3"/>
        <v>144495</v>
      </c>
      <c r="F20" s="11">
        <v>5167</v>
      </c>
      <c r="G20" s="11">
        <v>4122928</v>
      </c>
      <c r="H20" s="11">
        <v>12812000</v>
      </c>
      <c r="I20" s="25">
        <f t="shared" si="1"/>
        <v>16940095</v>
      </c>
      <c r="J20" s="21">
        <f t="shared" si="2"/>
        <v>8.5297632628388454E-3</v>
      </c>
    </row>
    <row r="21" spans="1:10" x14ac:dyDescent="0.25">
      <c r="A21" s="31" t="s">
        <v>44</v>
      </c>
      <c r="B21" s="11">
        <v>449973</v>
      </c>
      <c r="C21" s="11">
        <v>436503</v>
      </c>
      <c r="D21" s="11">
        <v>0</v>
      </c>
      <c r="E21" s="25">
        <f t="shared" si="3"/>
        <v>13470</v>
      </c>
      <c r="F21" s="11">
        <v>0</v>
      </c>
      <c r="G21" s="11">
        <v>8601</v>
      </c>
      <c r="H21" s="11">
        <v>0</v>
      </c>
      <c r="I21" s="25">
        <f t="shared" si="1"/>
        <v>8601</v>
      </c>
      <c r="J21" s="21">
        <f t="shared" si="2"/>
        <v>1.5660969654691315</v>
      </c>
    </row>
    <row r="22" spans="1:10" x14ac:dyDescent="0.25">
      <c r="A22" s="31" t="s">
        <v>45</v>
      </c>
      <c r="B22" s="11">
        <v>408919</v>
      </c>
      <c r="C22" s="11">
        <v>391935</v>
      </c>
      <c r="D22" s="11">
        <v>0</v>
      </c>
      <c r="E22" s="25">
        <f t="shared" si="3"/>
        <v>16984</v>
      </c>
      <c r="F22" s="11">
        <v>0</v>
      </c>
      <c r="G22" s="11">
        <v>794</v>
      </c>
      <c r="H22" s="11">
        <v>704957</v>
      </c>
      <c r="I22" s="25">
        <f t="shared" si="1"/>
        <v>705751</v>
      </c>
      <c r="J22" s="21">
        <f t="shared" si="2"/>
        <v>2.4065144789026157E-2</v>
      </c>
    </row>
    <row r="23" spans="1:10" x14ac:dyDescent="0.25">
      <c r="A23" s="31" t="s">
        <v>46</v>
      </c>
      <c r="B23" s="11">
        <v>90177</v>
      </c>
      <c r="C23" s="11">
        <v>63438</v>
      </c>
      <c r="D23" s="11">
        <v>0</v>
      </c>
      <c r="E23" s="25">
        <f t="shared" si="3"/>
        <v>26739</v>
      </c>
      <c r="F23" s="11">
        <v>5189</v>
      </c>
      <c r="G23" s="11">
        <v>51220</v>
      </c>
      <c r="H23" s="11">
        <v>655320</v>
      </c>
      <c r="I23" s="25">
        <f t="shared" si="1"/>
        <v>711729</v>
      </c>
      <c r="J23" s="21">
        <f t="shared" si="2"/>
        <v>3.7569074746146354E-2</v>
      </c>
    </row>
    <row r="24" spans="1:10" x14ac:dyDescent="0.25">
      <c r="A24" s="31" t="s">
        <v>47</v>
      </c>
      <c r="B24" s="11">
        <v>1172727</v>
      </c>
      <c r="C24" s="11">
        <v>1115153</v>
      </c>
      <c r="D24" s="11">
        <v>0</v>
      </c>
      <c r="E24" s="25">
        <f t="shared" si="3"/>
        <v>57574</v>
      </c>
      <c r="F24" s="11">
        <v>0</v>
      </c>
      <c r="G24" s="11">
        <v>13792</v>
      </c>
      <c r="H24" s="11">
        <v>7232139</v>
      </c>
      <c r="I24" s="25">
        <f t="shared" si="1"/>
        <v>7245931</v>
      </c>
      <c r="J24" s="21">
        <f t="shared" si="2"/>
        <v>7.9457008354067958E-3</v>
      </c>
    </row>
    <row r="25" spans="1:10" x14ac:dyDescent="0.25">
      <c r="A25" s="31" t="s">
        <v>48</v>
      </c>
      <c r="B25" s="11">
        <v>156362</v>
      </c>
      <c r="C25" s="11">
        <v>155053</v>
      </c>
      <c r="D25" s="11">
        <v>0</v>
      </c>
      <c r="E25" s="25">
        <f t="shared" si="3"/>
        <v>1309</v>
      </c>
      <c r="F25" s="11">
        <v>10730</v>
      </c>
      <c r="G25" s="11">
        <v>2597</v>
      </c>
      <c r="H25" s="11">
        <v>57100</v>
      </c>
      <c r="I25" s="25">
        <f t="shared" si="1"/>
        <v>70427</v>
      </c>
      <c r="J25" s="21">
        <f t="shared" si="2"/>
        <v>1.8586621608190041E-2</v>
      </c>
    </row>
    <row r="26" spans="1:10" x14ac:dyDescent="0.25">
      <c r="A26" s="31" t="s">
        <v>49</v>
      </c>
      <c r="B26" s="11">
        <v>1792147</v>
      </c>
      <c r="C26" s="11">
        <v>1673395</v>
      </c>
      <c r="D26" s="11">
        <v>0</v>
      </c>
      <c r="E26" s="25">
        <f t="shared" si="3"/>
        <v>118752</v>
      </c>
      <c r="F26" s="11">
        <v>0</v>
      </c>
      <c r="G26" s="11">
        <v>11576</v>
      </c>
      <c r="H26" s="11">
        <v>0</v>
      </c>
      <c r="I26" s="25">
        <f t="shared" si="1"/>
        <v>11576</v>
      </c>
      <c r="J26" s="21">
        <f t="shared" si="2"/>
        <v>10.258465791292329</v>
      </c>
    </row>
    <row r="27" spans="1:10" x14ac:dyDescent="0.25">
      <c r="A27" s="31" t="s">
        <v>50</v>
      </c>
      <c r="B27" s="11">
        <v>217084</v>
      </c>
      <c r="C27" s="11">
        <v>208170</v>
      </c>
      <c r="D27" s="11">
        <v>0</v>
      </c>
      <c r="E27" s="25">
        <f t="shared" si="3"/>
        <v>8914</v>
      </c>
      <c r="F27" s="11">
        <v>0</v>
      </c>
      <c r="G27" s="11">
        <v>37107</v>
      </c>
      <c r="H27" s="11">
        <v>28500</v>
      </c>
      <c r="I27" s="25">
        <f t="shared" si="1"/>
        <v>65607</v>
      </c>
      <c r="J27" s="21">
        <f t="shared" si="2"/>
        <v>0.1358696480558477</v>
      </c>
    </row>
    <row r="28" spans="1:10" x14ac:dyDescent="0.25">
      <c r="A28" s="31" t="s">
        <v>51</v>
      </c>
      <c r="B28" s="11">
        <v>313471</v>
      </c>
      <c r="C28" s="11">
        <v>277467</v>
      </c>
      <c r="D28" s="11">
        <v>0</v>
      </c>
      <c r="E28" s="25">
        <f t="shared" si="3"/>
        <v>36004</v>
      </c>
      <c r="F28" s="11">
        <v>4500</v>
      </c>
      <c r="G28" s="11">
        <v>28674</v>
      </c>
      <c r="H28" s="11">
        <v>16500</v>
      </c>
      <c r="I28" s="25">
        <f t="shared" si="1"/>
        <v>49674</v>
      </c>
      <c r="J28" s="21">
        <f t="shared" si="2"/>
        <v>0.72480573338164833</v>
      </c>
    </row>
    <row r="29" spans="1:10" x14ac:dyDescent="0.25">
      <c r="A29" s="31" t="s">
        <v>52</v>
      </c>
      <c r="B29" s="11">
        <v>740416</v>
      </c>
      <c r="C29" s="11">
        <v>694228</v>
      </c>
      <c r="D29" s="11">
        <v>0</v>
      </c>
      <c r="E29" s="25">
        <f t="shared" si="3"/>
        <v>46188</v>
      </c>
      <c r="F29" s="11">
        <v>11801</v>
      </c>
      <c r="G29" s="11">
        <v>57461</v>
      </c>
      <c r="H29" s="11">
        <v>0</v>
      </c>
      <c r="I29" s="25">
        <f t="shared" ref="I29" si="4">F29+G29+H29</f>
        <v>69262</v>
      </c>
      <c r="J29" s="21">
        <f t="shared" si="2"/>
        <v>0.66685917241777604</v>
      </c>
    </row>
    <row r="30" spans="1:10" x14ac:dyDescent="0.25">
      <c r="J30" s="22" t="s">
        <v>19</v>
      </c>
    </row>
    <row r="31" spans="1:10" x14ac:dyDescent="0.25">
      <c r="A31" t="s">
        <v>21</v>
      </c>
    </row>
    <row r="33" spans="1:10" x14ac:dyDescent="0.25">
      <c r="A33" s="17" t="s">
        <v>16</v>
      </c>
      <c r="B33" s="18">
        <f>AVERAGE(J5:J29)</f>
        <v>0.77946559751884581</v>
      </c>
    </row>
    <row r="34" spans="1:10" ht="37.5" x14ac:dyDescent="0.25">
      <c r="A34" s="28" t="s">
        <v>17</v>
      </c>
      <c r="B34" s="29">
        <f>AVERAGEIFS(J5:J29,J5:J29,"&gt;-40%",J5:J29,"&lt;40%")</f>
        <v>8.9519216417245973E-2</v>
      </c>
      <c r="C34" s="26"/>
    </row>
    <row r="35" spans="1:10" x14ac:dyDescent="0.25">
      <c r="A35" s="1"/>
      <c r="B35" s="11"/>
      <c r="C35" s="11"/>
      <c r="D35" s="11"/>
      <c r="E35" s="27"/>
      <c r="F35" s="11"/>
      <c r="G35" s="11"/>
      <c r="H35" s="11"/>
      <c r="I35" s="27"/>
      <c r="J35" s="21"/>
    </row>
  </sheetData>
  <mergeCells count="2">
    <mergeCell ref="B2:E2"/>
    <mergeCell ref="F2:I2"/>
  </mergeCells>
  <conditionalFormatting sqref="J5:J29 J35">
    <cfRule type="cellIs" dxfId="1" priority="2" operator="notBetween">
      <formula>-0.4</formula>
      <formula>0.4</formula>
    </cfRule>
  </conditionalFormatting>
  <pageMargins left="0.39370078740157483" right="0.39370078740157483" top="0.39370078740157483" bottom="0.39370078740157483" header="0" footer="0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zoomScale="60" zoomScaleNormal="80" workbookViewId="0">
      <pane xSplit="1" ySplit="4" topLeftCell="B5" activePane="bottomRight" state="frozen"/>
      <selection activeCell="B3" sqref="B3"/>
      <selection pane="topRight" activeCell="B3" sqref="B3"/>
      <selection pane="bottomLeft" activeCell="B3" sqref="B3"/>
      <selection pane="bottomRight" activeCell="D43" sqref="D43"/>
    </sheetView>
  </sheetViews>
  <sheetFormatPr defaultRowHeight="15" x14ac:dyDescent="0.25"/>
  <cols>
    <col min="1" max="1" width="52.140625" bestFit="1" customWidth="1"/>
    <col min="2" max="2" width="13.42578125" bestFit="1" customWidth="1"/>
    <col min="3" max="3" width="12.28515625" bestFit="1" customWidth="1"/>
    <col min="4" max="4" width="13.7109375" bestFit="1" customWidth="1"/>
    <col min="5" max="5" width="12.7109375" bestFit="1" customWidth="1"/>
    <col min="6" max="7" width="18.140625" bestFit="1" customWidth="1"/>
    <col min="8" max="8" width="11.5703125" bestFit="1" customWidth="1"/>
    <col min="9" max="9" width="14.5703125" bestFit="1" customWidth="1"/>
    <col min="10" max="10" width="25" bestFit="1" customWidth="1"/>
  </cols>
  <sheetData>
    <row r="1" spans="1:10" x14ac:dyDescent="0.25">
      <c r="A1" s="6" t="s">
        <v>22</v>
      </c>
    </row>
    <row r="2" spans="1:10" x14ac:dyDescent="0.25">
      <c r="A2" s="6"/>
      <c r="B2" s="32" t="s">
        <v>14</v>
      </c>
      <c r="C2" s="33"/>
      <c r="D2" s="33"/>
      <c r="E2" s="34"/>
      <c r="F2" s="32" t="s">
        <v>15</v>
      </c>
      <c r="G2" s="33"/>
      <c r="H2" s="33"/>
      <c r="I2" s="34"/>
    </row>
    <row r="3" spans="1:10" ht="21" customHeight="1" x14ac:dyDescent="0.25">
      <c r="A3" s="30" t="s">
        <v>23</v>
      </c>
      <c r="B3" s="7" t="s">
        <v>0</v>
      </c>
      <c r="C3" s="4" t="s">
        <v>1</v>
      </c>
      <c r="D3" s="4" t="s">
        <v>20</v>
      </c>
      <c r="E3" s="8"/>
      <c r="F3" s="12" t="s">
        <v>8</v>
      </c>
      <c r="G3" s="13" t="s">
        <v>9</v>
      </c>
      <c r="H3" s="13" t="s">
        <v>10</v>
      </c>
      <c r="I3" s="14"/>
    </row>
    <row r="4" spans="1:10" ht="45" x14ac:dyDescent="0.25">
      <c r="A4" s="30" t="s">
        <v>24</v>
      </c>
      <c r="B4" s="9" t="s">
        <v>2</v>
      </c>
      <c r="C4" s="2" t="s">
        <v>3</v>
      </c>
      <c r="D4" s="2" t="s">
        <v>4</v>
      </c>
      <c r="E4" s="23" t="s">
        <v>12</v>
      </c>
      <c r="F4" s="9" t="s">
        <v>5</v>
      </c>
      <c r="G4" s="2" t="s">
        <v>6</v>
      </c>
      <c r="H4" s="2" t="s">
        <v>7</v>
      </c>
      <c r="I4" s="23" t="s">
        <v>13</v>
      </c>
      <c r="J4" s="19" t="s">
        <v>11</v>
      </c>
    </row>
    <row r="5" spans="1:10" x14ac:dyDescent="0.25">
      <c r="A5" s="31" t="s">
        <v>28</v>
      </c>
      <c r="B5" s="15">
        <v>1497371</v>
      </c>
      <c r="C5" s="16">
        <v>1443972</v>
      </c>
      <c r="D5" s="16">
        <v>0</v>
      </c>
      <c r="E5" s="24">
        <f>B5-C5+D5</f>
        <v>53399</v>
      </c>
      <c r="F5" s="15">
        <v>0</v>
      </c>
      <c r="G5" s="16">
        <v>151440</v>
      </c>
      <c r="H5" s="16">
        <v>1795000</v>
      </c>
      <c r="I5" s="24">
        <f>F5+G5+H5</f>
        <v>1946440</v>
      </c>
      <c r="J5" s="20">
        <f>E5/I5</f>
        <v>2.7434187542385073E-2</v>
      </c>
    </row>
    <row r="6" spans="1:10" x14ac:dyDescent="0.25">
      <c r="A6" s="31" t="s">
        <v>29</v>
      </c>
      <c r="B6" s="10">
        <v>1523187</v>
      </c>
      <c r="C6" s="11">
        <v>1385626</v>
      </c>
      <c r="D6" s="11">
        <v>0</v>
      </c>
      <c r="E6" s="25">
        <f t="shared" ref="E6:E29" si="0">B6-C6+D6</f>
        <v>137561</v>
      </c>
      <c r="F6" s="10">
        <v>13886</v>
      </c>
      <c r="G6" s="11">
        <v>61945</v>
      </c>
      <c r="H6" s="11">
        <v>0</v>
      </c>
      <c r="I6" s="25">
        <f t="shared" ref="I6:I29" si="1">F6+G6+H6</f>
        <v>75831</v>
      </c>
      <c r="J6" s="21">
        <f t="shared" ref="J6:J29" si="2">E6/I6</f>
        <v>1.8140470256227663</v>
      </c>
    </row>
    <row r="7" spans="1:10" x14ac:dyDescent="0.25">
      <c r="A7" s="31" t="s">
        <v>30</v>
      </c>
      <c r="B7" s="10">
        <v>29172</v>
      </c>
      <c r="C7" s="11">
        <v>31646</v>
      </c>
      <c r="D7" s="11">
        <v>0</v>
      </c>
      <c r="E7" s="25">
        <f t="shared" si="0"/>
        <v>-2474</v>
      </c>
      <c r="F7" s="10">
        <v>1511</v>
      </c>
      <c r="G7" s="11">
        <v>114330</v>
      </c>
      <c r="H7" s="11">
        <v>0</v>
      </c>
      <c r="I7" s="25">
        <f t="shared" si="1"/>
        <v>115841</v>
      </c>
      <c r="J7" s="21">
        <f t="shared" si="2"/>
        <v>-2.1356859833737623E-2</v>
      </c>
    </row>
    <row r="8" spans="1:10" x14ac:dyDescent="0.25">
      <c r="A8" s="31" t="s">
        <v>31</v>
      </c>
      <c r="B8" s="10">
        <v>371352</v>
      </c>
      <c r="C8" s="11">
        <v>275301</v>
      </c>
      <c r="D8" s="11">
        <v>0</v>
      </c>
      <c r="E8" s="25">
        <f t="shared" si="0"/>
        <v>96051</v>
      </c>
      <c r="F8" s="10">
        <v>60326</v>
      </c>
      <c r="G8" s="11">
        <v>170000</v>
      </c>
      <c r="H8" s="11">
        <v>223130</v>
      </c>
      <c r="I8" s="25">
        <f t="shared" si="1"/>
        <v>453456</v>
      </c>
      <c r="J8" s="21">
        <f t="shared" si="2"/>
        <v>0.21181988991214143</v>
      </c>
    </row>
    <row r="9" spans="1:10" x14ac:dyDescent="0.25">
      <c r="A9" s="31" t="s">
        <v>32</v>
      </c>
      <c r="B9" s="10">
        <v>242667</v>
      </c>
      <c r="C9" s="11">
        <v>239518</v>
      </c>
      <c r="D9" s="11">
        <v>0</v>
      </c>
      <c r="E9" s="25">
        <f t="shared" si="0"/>
        <v>3149</v>
      </c>
      <c r="F9" s="10">
        <v>0</v>
      </c>
      <c r="G9" s="11">
        <v>0</v>
      </c>
      <c r="H9" s="11">
        <v>66500</v>
      </c>
      <c r="I9" s="25">
        <f t="shared" si="1"/>
        <v>66500</v>
      </c>
      <c r="J9" s="21">
        <f t="shared" si="2"/>
        <v>4.735338345864662E-2</v>
      </c>
    </row>
    <row r="10" spans="1:10" x14ac:dyDescent="0.25">
      <c r="A10" s="31" t="s">
        <v>33</v>
      </c>
      <c r="B10" s="10">
        <v>36130</v>
      </c>
      <c r="C10" s="11">
        <v>42538</v>
      </c>
      <c r="D10" s="11">
        <v>0</v>
      </c>
      <c r="E10" s="25">
        <f t="shared" si="0"/>
        <v>-6408</v>
      </c>
      <c r="F10" s="10">
        <v>10537</v>
      </c>
      <c r="G10" s="11">
        <v>720</v>
      </c>
      <c r="H10" s="11">
        <v>0</v>
      </c>
      <c r="I10" s="25">
        <f t="shared" si="1"/>
        <v>11257</v>
      </c>
      <c r="J10" s="21">
        <f t="shared" si="2"/>
        <v>-0.56924580261170832</v>
      </c>
    </row>
    <row r="11" spans="1:10" x14ac:dyDescent="0.25">
      <c r="A11" s="31" t="s">
        <v>34</v>
      </c>
      <c r="B11" s="10">
        <v>300254</v>
      </c>
      <c r="C11" s="11">
        <v>204298</v>
      </c>
      <c r="D11" s="11">
        <v>0</v>
      </c>
      <c r="E11" s="25">
        <f t="shared" si="0"/>
        <v>95956</v>
      </c>
      <c r="F11" s="10">
        <v>167657</v>
      </c>
      <c r="G11" s="11">
        <v>100000</v>
      </c>
      <c r="H11" s="11">
        <v>3467367</v>
      </c>
      <c r="I11" s="25">
        <f t="shared" si="1"/>
        <v>3735024</v>
      </c>
      <c r="J11" s="21">
        <f t="shared" si="2"/>
        <v>2.5690865707957967E-2</v>
      </c>
    </row>
    <row r="12" spans="1:10" x14ac:dyDescent="0.25">
      <c r="A12" s="31" t="s">
        <v>35</v>
      </c>
      <c r="B12" s="10">
        <v>2514594</v>
      </c>
      <c r="C12" s="11">
        <v>2506574</v>
      </c>
      <c r="D12" s="11">
        <v>0</v>
      </c>
      <c r="E12" s="25">
        <f t="shared" si="0"/>
        <v>8020</v>
      </c>
      <c r="F12" s="10">
        <v>14600</v>
      </c>
      <c r="G12" s="11">
        <v>18204</v>
      </c>
      <c r="H12" s="11">
        <v>232800</v>
      </c>
      <c r="I12" s="25">
        <f t="shared" si="1"/>
        <v>265604</v>
      </c>
      <c r="J12" s="21">
        <f t="shared" si="2"/>
        <v>3.019532838360868E-2</v>
      </c>
    </row>
    <row r="13" spans="1:10" x14ac:dyDescent="0.25">
      <c r="A13" s="31" t="s">
        <v>36</v>
      </c>
      <c r="B13" s="10">
        <v>430170</v>
      </c>
      <c r="C13" s="11">
        <v>400114</v>
      </c>
      <c r="D13" s="11">
        <v>0</v>
      </c>
      <c r="E13" s="25">
        <f t="shared" si="0"/>
        <v>30056</v>
      </c>
      <c r="F13" s="10">
        <v>31122</v>
      </c>
      <c r="G13" s="11">
        <v>110616</v>
      </c>
      <c r="H13" s="11">
        <v>0</v>
      </c>
      <c r="I13" s="25">
        <f t="shared" si="1"/>
        <v>141738</v>
      </c>
      <c r="J13" s="21">
        <f t="shared" si="2"/>
        <v>0.21205322496437087</v>
      </c>
    </row>
    <row r="14" spans="1:10" x14ac:dyDescent="0.25">
      <c r="A14" s="31" t="s">
        <v>37</v>
      </c>
      <c r="B14" s="10">
        <v>2192319</v>
      </c>
      <c r="C14" s="11">
        <v>2024759</v>
      </c>
      <c r="D14" s="11">
        <v>0</v>
      </c>
      <c r="E14" s="25">
        <f t="shared" si="0"/>
        <v>167560</v>
      </c>
      <c r="F14" s="10">
        <v>48818</v>
      </c>
      <c r="G14" s="11">
        <v>100397</v>
      </c>
      <c r="H14" s="11">
        <v>594410</v>
      </c>
      <c r="I14" s="25">
        <f t="shared" si="1"/>
        <v>743625</v>
      </c>
      <c r="J14" s="21">
        <f t="shared" si="2"/>
        <v>0.22532862665994285</v>
      </c>
    </row>
    <row r="15" spans="1:10" x14ac:dyDescent="0.25">
      <c r="A15" s="31" t="s">
        <v>38</v>
      </c>
      <c r="B15" s="10">
        <v>265654</v>
      </c>
      <c r="C15" s="11">
        <v>207159</v>
      </c>
      <c r="D15" s="11">
        <v>0</v>
      </c>
      <c r="E15" s="25">
        <f t="shared" si="0"/>
        <v>58495</v>
      </c>
      <c r="F15" s="10">
        <v>37183</v>
      </c>
      <c r="G15" s="11">
        <v>10899</v>
      </c>
      <c r="H15" s="11">
        <v>0</v>
      </c>
      <c r="I15" s="25">
        <f t="shared" si="1"/>
        <v>48082</v>
      </c>
      <c r="J15" s="21">
        <f t="shared" si="2"/>
        <v>1.2165675304687824</v>
      </c>
    </row>
    <row r="16" spans="1:10" x14ac:dyDescent="0.25">
      <c r="A16" s="31" t="s">
        <v>39</v>
      </c>
      <c r="B16" s="10">
        <v>187679</v>
      </c>
      <c r="C16" s="11">
        <v>150420</v>
      </c>
      <c r="D16" s="11">
        <v>0</v>
      </c>
      <c r="E16" s="25">
        <f t="shared" si="0"/>
        <v>37259</v>
      </c>
      <c r="F16" s="10">
        <v>795</v>
      </c>
      <c r="G16" s="11">
        <v>45990</v>
      </c>
      <c r="H16" s="11">
        <v>0</v>
      </c>
      <c r="I16" s="25">
        <f t="shared" si="1"/>
        <v>46785</v>
      </c>
      <c r="J16" s="21">
        <f t="shared" si="2"/>
        <v>0.79638773111039862</v>
      </c>
    </row>
    <row r="17" spans="1:10" x14ac:dyDescent="0.25">
      <c r="A17" s="31" t="s">
        <v>40</v>
      </c>
      <c r="B17" s="10">
        <v>115486</v>
      </c>
      <c r="C17" s="11">
        <v>109832</v>
      </c>
      <c r="D17" s="11">
        <v>0</v>
      </c>
      <c r="E17" s="25">
        <f t="shared" si="0"/>
        <v>5654</v>
      </c>
      <c r="F17" s="10">
        <v>7187</v>
      </c>
      <c r="G17" s="11">
        <v>11703</v>
      </c>
      <c r="H17" s="11">
        <v>0</v>
      </c>
      <c r="I17" s="25">
        <f t="shared" si="1"/>
        <v>18890</v>
      </c>
      <c r="J17" s="21">
        <f t="shared" si="2"/>
        <v>0.2993118051879301</v>
      </c>
    </row>
    <row r="18" spans="1:10" x14ac:dyDescent="0.25">
      <c r="A18" s="31" t="s">
        <v>41</v>
      </c>
      <c r="B18" s="11">
        <v>4648645</v>
      </c>
      <c r="C18" s="11">
        <v>4525337</v>
      </c>
      <c r="D18" s="11">
        <v>0</v>
      </c>
      <c r="E18" s="25">
        <f t="shared" si="0"/>
        <v>123308</v>
      </c>
      <c r="F18" s="11">
        <v>31472</v>
      </c>
      <c r="G18" s="11">
        <v>473920</v>
      </c>
      <c r="H18" s="11">
        <v>3449136</v>
      </c>
      <c r="I18" s="25">
        <f t="shared" si="1"/>
        <v>3954528</v>
      </c>
      <c r="J18" s="21">
        <f t="shared" si="2"/>
        <v>3.118147096189482E-2</v>
      </c>
    </row>
    <row r="19" spans="1:10" x14ac:dyDescent="0.25">
      <c r="A19" s="31" t="s">
        <v>42</v>
      </c>
      <c r="B19" s="11">
        <v>2668659</v>
      </c>
      <c r="C19" s="11">
        <v>2644568</v>
      </c>
      <c r="D19" s="11">
        <v>0</v>
      </c>
      <c r="E19" s="25">
        <f t="shared" si="0"/>
        <v>24091</v>
      </c>
      <c r="F19" s="11">
        <v>0</v>
      </c>
      <c r="G19" s="11">
        <v>21337</v>
      </c>
      <c r="H19" s="11">
        <v>1260313</v>
      </c>
      <c r="I19" s="25">
        <f t="shared" si="1"/>
        <v>1281650</v>
      </c>
      <c r="J19" s="21">
        <f t="shared" si="2"/>
        <v>1.8796863418249911E-2</v>
      </c>
    </row>
    <row r="20" spans="1:10" x14ac:dyDescent="0.25">
      <c r="A20" s="31" t="s">
        <v>43</v>
      </c>
      <c r="B20" s="11">
        <v>1012365</v>
      </c>
      <c r="C20" s="11">
        <v>646884</v>
      </c>
      <c r="D20" s="11">
        <v>0</v>
      </c>
      <c r="E20" s="25">
        <f t="shared" si="0"/>
        <v>365481</v>
      </c>
      <c r="F20" s="11">
        <v>5167</v>
      </c>
      <c r="G20" s="11">
        <v>4199522</v>
      </c>
      <c r="H20" s="11">
        <v>13502380</v>
      </c>
      <c r="I20" s="25">
        <f t="shared" si="1"/>
        <v>17707069</v>
      </c>
      <c r="J20" s="21">
        <f t="shared" si="2"/>
        <v>2.0640400734870352E-2</v>
      </c>
    </row>
    <row r="21" spans="1:10" x14ac:dyDescent="0.25">
      <c r="A21" s="31" t="s">
        <v>44</v>
      </c>
      <c r="B21" s="11">
        <v>507656</v>
      </c>
      <c r="C21" s="11">
        <v>488798</v>
      </c>
      <c r="D21" s="11">
        <v>0</v>
      </c>
      <c r="E21" s="25">
        <f t="shared" si="0"/>
        <v>18858</v>
      </c>
      <c r="F21" s="11">
        <v>0</v>
      </c>
      <c r="G21" s="11">
        <v>12619</v>
      </c>
      <c r="H21" s="11">
        <v>0</v>
      </c>
      <c r="I21" s="25">
        <f t="shared" si="1"/>
        <v>12619</v>
      </c>
      <c r="J21" s="21">
        <f t="shared" si="2"/>
        <v>1.4944131864648547</v>
      </c>
    </row>
    <row r="22" spans="1:10" x14ac:dyDescent="0.25">
      <c r="A22" s="31" t="s">
        <v>45</v>
      </c>
      <c r="B22" s="11">
        <v>552277</v>
      </c>
      <c r="C22" s="11">
        <v>532573</v>
      </c>
      <c r="D22" s="11">
        <v>0</v>
      </c>
      <c r="E22" s="25">
        <f t="shared" si="0"/>
        <v>19704</v>
      </c>
      <c r="F22" s="11">
        <v>0</v>
      </c>
      <c r="G22" s="11">
        <v>5977</v>
      </c>
      <c r="H22" s="11">
        <v>992792</v>
      </c>
      <c r="I22" s="25">
        <f t="shared" si="1"/>
        <v>998769</v>
      </c>
      <c r="J22" s="21">
        <f t="shared" si="2"/>
        <v>1.9728285519474472E-2</v>
      </c>
    </row>
    <row r="23" spans="1:10" x14ac:dyDescent="0.25">
      <c r="A23" s="31" t="s">
        <v>46</v>
      </c>
      <c r="B23" s="11">
        <v>144059</v>
      </c>
      <c r="C23" s="11">
        <v>97273</v>
      </c>
      <c r="D23" s="11">
        <v>0</v>
      </c>
      <c r="E23" s="25">
        <f t="shared" si="0"/>
        <v>46786</v>
      </c>
      <c r="F23" s="11">
        <v>5477</v>
      </c>
      <c r="G23" s="11">
        <v>60017</v>
      </c>
      <c r="H23" s="11">
        <v>573143</v>
      </c>
      <c r="I23" s="25">
        <f t="shared" si="1"/>
        <v>638637</v>
      </c>
      <c r="J23" s="21">
        <f t="shared" si="2"/>
        <v>7.3259144083415148E-2</v>
      </c>
    </row>
    <row r="24" spans="1:10" x14ac:dyDescent="0.25">
      <c r="A24" s="31" t="s">
        <v>47</v>
      </c>
      <c r="B24" s="11">
        <v>1075425</v>
      </c>
      <c r="C24" s="11">
        <v>987149</v>
      </c>
      <c r="D24" s="11">
        <v>0</v>
      </c>
      <c r="E24" s="25">
        <f t="shared" si="0"/>
        <v>88276</v>
      </c>
      <c r="F24" s="11">
        <v>198</v>
      </c>
      <c r="G24" s="11">
        <v>26694</v>
      </c>
      <c r="H24" s="11">
        <v>9294218</v>
      </c>
      <c r="I24" s="25">
        <f t="shared" si="1"/>
        <v>9321110</v>
      </c>
      <c r="J24" s="21">
        <f t="shared" si="2"/>
        <v>9.4705458899208353E-3</v>
      </c>
    </row>
    <row r="25" spans="1:10" x14ac:dyDescent="0.25">
      <c r="A25" s="31" t="s">
        <v>48</v>
      </c>
      <c r="B25" s="11">
        <v>41908</v>
      </c>
      <c r="C25" s="11">
        <v>41496</v>
      </c>
      <c r="D25" s="11">
        <v>0</v>
      </c>
      <c r="E25" s="25">
        <f t="shared" si="0"/>
        <v>412</v>
      </c>
      <c r="F25" s="11">
        <v>1344</v>
      </c>
      <c r="G25" s="11">
        <v>794</v>
      </c>
      <c r="H25" s="11">
        <v>3800</v>
      </c>
      <c r="I25" s="25">
        <f t="shared" si="1"/>
        <v>5938</v>
      </c>
      <c r="J25" s="21">
        <f t="shared" si="2"/>
        <v>6.9383630852138764E-2</v>
      </c>
    </row>
    <row r="26" spans="1:10" x14ac:dyDescent="0.25">
      <c r="A26" s="31" t="s">
        <v>49</v>
      </c>
      <c r="B26" s="11">
        <v>514299</v>
      </c>
      <c r="C26" s="11">
        <v>477732</v>
      </c>
      <c r="D26" s="11">
        <v>0</v>
      </c>
      <c r="E26" s="25">
        <f t="shared" si="0"/>
        <v>36567</v>
      </c>
      <c r="F26" s="11">
        <v>0</v>
      </c>
      <c r="G26" s="11">
        <v>8550</v>
      </c>
      <c r="H26" s="11">
        <v>0</v>
      </c>
      <c r="I26" s="25">
        <f t="shared" si="1"/>
        <v>8550</v>
      </c>
      <c r="J26" s="21">
        <f t="shared" si="2"/>
        <v>4.2768421052631576</v>
      </c>
    </row>
    <row r="27" spans="1:10" x14ac:dyDescent="0.25">
      <c r="A27" s="31" t="s">
        <v>50</v>
      </c>
      <c r="B27" s="11">
        <v>1357708</v>
      </c>
      <c r="C27" s="11">
        <v>1267992</v>
      </c>
      <c r="D27" s="11">
        <v>0</v>
      </c>
      <c r="E27" s="25">
        <f t="shared" si="0"/>
        <v>89716</v>
      </c>
      <c r="F27" s="11">
        <v>0</v>
      </c>
      <c r="G27" s="11">
        <v>41092</v>
      </c>
      <c r="H27" s="11">
        <v>72598</v>
      </c>
      <c r="I27" s="25">
        <f t="shared" si="1"/>
        <v>113690</v>
      </c>
      <c r="J27" s="21">
        <f t="shared" si="2"/>
        <v>0.78912833142756622</v>
      </c>
    </row>
    <row r="28" spans="1:10" x14ac:dyDescent="0.25">
      <c r="A28" s="31" t="s">
        <v>51</v>
      </c>
      <c r="B28" s="11">
        <v>381540</v>
      </c>
      <c r="C28" s="11">
        <v>324926</v>
      </c>
      <c r="D28" s="11">
        <v>0</v>
      </c>
      <c r="E28" s="25">
        <f t="shared" si="0"/>
        <v>56614</v>
      </c>
      <c r="F28" s="11">
        <v>6889</v>
      </c>
      <c r="G28" s="11">
        <v>30674</v>
      </c>
      <c r="H28" s="11">
        <v>40500</v>
      </c>
      <c r="I28" s="25">
        <f t="shared" si="1"/>
        <v>78063</v>
      </c>
      <c r="J28" s="21">
        <f t="shared" si="2"/>
        <v>0.72523474629465945</v>
      </c>
    </row>
    <row r="29" spans="1:10" x14ac:dyDescent="0.25">
      <c r="A29" s="31" t="s">
        <v>52</v>
      </c>
      <c r="B29" s="11">
        <v>741453</v>
      </c>
      <c r="C29" s="11">
        <v>709142</v>
      </c>
      <c r="D29" s="11">
        <v>0</v>
      </c>
      <c r="E29" s="25">
        <f t="shared" si="0"/>
        <v>32311</v>
      </c>
      <c r="F29" s="11">
        <v>13067</v>
      </c>
      <c r="G29" s="11">
        <v>48691</v>
      </c>
      <c r="H29" s="11">
        <v>86498</v>
      </c>
      <c r="I29" s="25">
        <f t="shared" si="1"/>
        <v>148256</v>
      </c>
      <c r="J29" s="21">
        <f t="shared" si="2"/>
        <v>0.21794058925102525</v>
      </c>
    </row>
    <row r="30" spans="1:10" x14ac:dyDescent="0.25">
      <c r="I30" s="3"/>
      <c r="J30" s="22" t="s">
        <v>18</v>
      </c>
    </row>
    <row r="32" spans="1:10" x14ac:dyDescent="0.25">
      <c r="A32" s="17" t="s">
        <v>16</v>
      </c>
      <c r="B32" s="18">
        <f>AVERAGE(J5:J29)</f>
        <v>0.48246424946938854</v>
      </c>
    </row>
    <row r="33" spans="1:10" ht="28.5" customHeight="1" x14ac:dyDescent="0.25">
      <c r="A33" s="28" t="s">
        <v>17</v>
      </c>
      <c r="B33" s="29">
        <f>AVERAGEIFS(J5:J29,J5:J29,"&gt;-40%",J5:J29,"&lt;40%")</f>
        <v>8.9307728393778554E-2</v>
      </c>
    </row>
    <row r="34" spans="1:10" x14ac:dyDescent="0.25">
      <c r="A34" s="1"/>
      <c r="B34" s="11"/>
      <c r="C34" s="11"/>
      <c r="D34" s="11"/>
      <c r="E34" s="27"/>
      <c r="F34" s="11"/>
      <c r="G34" s="11"/>
      <c r="H34" s="11"/>
      <c r="I34" s="27"/>
      <c r="J34" s="21"/>
    </row>
    <row r="35" spans="1:10" x14ac:dyDescent="0.25">
      <c r="A35" s="1"/>
      <c r="B35" s="11"/>
      <c r="C35" s="11"/>
      <c r="D35" s="11"/>
      <c r="E35" s="27"/>
      <c r="F35" s="11"/>
      <c r="G35" s="11"/>
      <c r="H35" s="11"/>
      <c r="I35" s="27"/>
      <c r="J35" s="21"/>
    </row>
  </sheetData>
  <mergeCells count="2">
    <mergeCell ref="B2:E2"/>
    <mergeCell ref="F2:I2"/>
  </mergeCells>
  <conditionalFormatting sqref="J5:J29 J34:J35">
    <cfRule type="cellIs" dxfId="0" priority="1" operator="notBetween">
      <formula>-0.4</formula>
      <formula>0.4</formula>
    </cfRule>
  </conditionalFormatting>
  <pageMargins left="0.39370078740157483" right="0.39370078740157483" top="0.39370078740157483" bottom="0.39370078740157483" header="0" footer="0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2016</vt:lpstr>
      <vt:lpstr>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</dc:creator>
  <cp:lastModifiedBy>Antonio Verrastro</cp:lastModifiedBy>
  <cp:lastPrinted>2021-09-21T10:00:47Z</cp:lastPrinted>
  <dcterms:created xsi:type="dcterms:W3CDTF">2018-06-21T10:49:50Z</dcterms:created>
  <dcterms:modified xsi:type="dcterms:W3CDTF">2022-01-18T14:56:32Z</dcterms:modified>
</cp:coreProperties>
</file>